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greeks" sheetId="1" r:id="rId1"/>
  </sheets>
  <definedNames>
    <definedName name="a">'greeks'!$E$11</definedName>
    <definedName name="b">'greeks'!$E$12</definedName>
    <definedName name="K">'greeks'!$C$7</definedName>
    <definedName name="P">'greeks'!$C$6</definedName>
    <definedName name="q">'greeks'!$D$12</definedName>
    <definedName name="s">'greeks'!$D$13</definedName>
    <definedName name="T">'greeks'!$C$8</definedName>
    <definedName name="Y">'greeks'!$D$11</definedName>
    <definedName name="С">'greeks'!$E$13</definedName>
  </definedNames>
  <calcPr fullCalcOnLoad="1"/>
</workbook>
</file>

<file path=xl/sharedStrings.xml><?xml version="1.0" encoding="utf-8"?>
<sst xmlns="http://schemas.openxmlformats.org/spreadsheetml/2006/main" count="20" uniqueCount="20">
  <si>
    <t>ТИП</t>
  </si>
  <si>
    <t>call</t>
  </si>
  <si>
    <t>СТАВКА, %</t>
  </si>
  <si>
    <t>ВОЛАТИЛЬНОСТЬ, %</t>
  </si>
  <si>
    <t>ЦЕНА, $</t>
  </si>
  <si>
    <t>ИСПОЛНЕНИЕ, $</t>
  </si>
  <si>
    <t>ВРЕМЯ, лет</t>
  </si>
  <si>
    <t>Цена базового актива</t>
  </si>
  <si>
    <t>Введите тип опциона "call" или "put"</t>
  </si>
  <si>
    <t>Цена исполнения опциона (strike)</t>
  </si>
  <si>
    <t>Время до истечения контракта в годах</t>
  </si>
  <si>
    <t>ОТДАЧА, %</t>
  </si>
  <si>
    <t>Для опциона на акцию/индекс введите ожидаемый дивидендный доход по акции/индексу
Для валютного опциона введите ставку по иностранной валюте
Для обычного ("equity-style") опциона на фьючерсы повторно введите безрисковую ставку
Для маржируемого ("futures-style") опциона на фьючерсы введите "0"</t>
  </si>
  <si>
    <t>Безрисковая % ставка. Обычно LIBOR или AAA облигации
Для маржируемого ("futures-style") опциона на фьючерсы введите "0"</t>
  </si>
  <si>
    <t>Прогнозирумая годовая волатильность</t>
  </si>
  <si>
    <t>ДЕЛЬТА - Δ</t>
  </si>
  <si>
    <t>ГАММА - Γ</t>
  </si>
  <si>
    <t>ВЕГА - ν</t>
  </si>
  <si>
    <t>ТЕТА - Θ</t>
  </si>
  <si>
    <t>РО - 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</si>
</sst>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48"/>
      <name val="Arial Cyr"/>
      <family val="0"/>
    </font>
    <font>
      <b/>
      <sz val="14"/>
      <color indexed="13"/>
      <name val="Arial Cyr"/>
      <family val="0"/>
    </font>
    <font>
      <b/>
      <sz val="14"/>
      <color indexed="9"/>
      <name val="Arial Cyr"/>
      <family val="0"/>
    </font>
    <font>
      <i/>
      <sz val="9"/>
      <name val="Arial Cyr"/>
      <family val="0"/>
    </font>
    <font>
      <sz val="10"/>
      <color indexed="41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Alignment="1" applyProtection="1">
      <alignment horizontal="center" vertical="center"/>
      <protection hidden="1"/>
    </xf>
    <xf numFmtId="0" fontId="6" fillId="5" borderId="2" xfId="0" applyFont="1" applyFill="1" applyBorder="1" applyAlignment="1">
      <alignment horizontal="left" vertical="center" wrapText="1" indent="1"/>
    </xf>
    <xf numFmtId="0" fontId="6" fillId="5" borderId="3" xfId="0" applyFont="1" applyFill="1" applyBorder="1" applyAlignment="1">
      <alignment horizontal="left" vertical="center" wrapText="1" indent="1"/>
    </xf>
    <xf numFmtId="0" fontId="6" fillId="5" borderId="4" xfId="0" applyFont="1" applyFill="1" applyBorder="1" applyAlignment="1">
      <alignment horizontal="left" vertical="center" wrapText="1" indent="1"/>
    </xf>
    <xf numFmtId="0" fontId="6" fillId="5" borderId="2" xfId="0" applyFont="1" applyFill="1" applyBorder="1" applyAlignment="1">
      <alignment horizontal="left" vertical="center" indent="1"/>
    </xf>
    <xf numFmtId="0" fontId="6" fillId="5" borderId="3" xfId="0" applyFont="1" applyFill="1" applyBorder="1" applyAlignment="1">
      <alignment horizontal="left" vertical="center" indent="1"/>
    </xf>
    <xf numFmtId="0" fontId="6" fillId="5" borderId="4" xfId="0" applyFont="1" applyFill="1" applyBorder="1" applyAlignment="1">
      <alignment horizontal="left" vertical="center" indent="1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Alignment="1">
      <alignment/>
    </xf>
    <xf numFmtId="0" fontId="7" fillId="6" borderId="0" xfId="0" applyFont="1" applyFill="1" applyAlignment="1">
      <alignment/>
    </xf>
    <xf numFmtId="0" fontId="7" fillId="6" borderId="0" xfId="0" applyFont="1" applyFill="1" applyAlignment="1" applyProtection="1">
      <alignment/>
      <protection hidden="1"/>
    </xf>
    <xf numFmtId="2" fontId="7" fillId="6" borderId="0" xfId="0" applyNumberFormat="1" applyFont="1" applyFill="1" applyAlignment="1" applyProtection="1">
      <alignment/>
      <protection hidden="1"/>
    </xf>
    <xf numFmtId="0" fontId="2" fillId="7" borderId="1" xfId="0" applyFont="1" applyFill="1" applyBorder="1" applyAlignment="1" applyProtection="1">
      <alignment horizontal="left" vertical="center" indent="1"/>
      <protection locked="0"/>
    </xf>
    <xf numFmtId="2" fontId="2" fillId="7" borderId="1" xfId="0" applyNumberFormat="1" applyFont="1" applyFill="1" applyBorder="1" applyAlignment="1" applyProtection="1">
      <alignment horizontal="left" vertical="center" inden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q-trading.ru/" TargetMode="External" /><Relationship Id="rId3" Type="http://schemas.openxmlformats.org/officeDocument/2006/relationships/hyperlink" Target="http://www.q-trading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11</xdr:row>
      <xdr:rowOff>152400</xdr:rowOff>
    </xdr:from>
    <xdr:to>
      <xdr:col>1</xdr:col>
      <xdr:colOff>1743075</xdr:colOff>
      <xdr:row>14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91075"/>
          <a:ext cx="1733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.625" style="11" customWidth="1"/>
    <col min="2" max="2" width="32.25390625" style="13" customWidth="1"/>
    <col min="3" max="3" width="19.25390625" style="13" customWidth="1"/>
    <col min="4" max="5" width="26.375" style="13" customWidth="1"/>
    <col min="6" max="6" width="27.875" style="13" customWidth="1"/>
    <col min="7" max="7" width="3.625" style="11" customWidth="1"/>
    <col min="8" max="16384" width="9.125" style="13" customWidth="1"/>
  </cols>
  <sheetData>
    <row r="1" spans="2:6" ht="18.75" customHeight="1">
      <c r="B1" s="12"/>
      <c r="C1" s="12"/>
      <c r="D1" s="12"/>
      <c r="E1" s="12"/>
      <c r="F1" s="12"/>
    </row>
    <row r="2" spans="2:6" ht="33.75" customHeight="1">
      <c r="B2" s="1" t="s">
        <v>0</v>
      </c>
      <c r="C2" s="17" t="s">
        <v>1</v>
      </c>
      <c r="D2" s="5" t="s">
        <v>8</v>
      </c>
      <c r="E2" s="6"/>
      <c r="F2" s="7"/>
    </row>
    <row r="3" spans="2:6" ht="33.75" customHeight="1">
      <c r="B3" s="1" t="s">
        <v>2</v>
      </c>
      <c r="C3" s="18">
        <v>3.32</v>
      </c>
      <c r="D3" s="5" t="s">
        <v>13</v>
      </c>
      <c r="E3" s="6"/>
      <c r="F3" s="7"/>
    </row>
    <row r="4" spans="2:6" ht="56.25" customHeight="1">
      <c r="B4" s="1" t="s">
        <v>11</v>
      </c>
      <c r="C4" s="18">
        <v>3.32</v>
      </c>
      <c r="D4" s="5" t="s">
        <v>12</v>
      </c>
      <c r="E4" s="6"/>
      <c r="F4" s="7"/>
    </row>
    <row r="5" spans="2:6" ht="33.75" customHeight="1">
      <c r="B5" s="1" t="s">
        <v>3</v>
      </c>
      <c r="C5" s="18">
        <v>37.48</v>
      </c>
      <c r="D5" s="5" t="s">
        <v>14</v>
      </c>
      <c r="E5" s="6"/>
      <c r="F5" s="7"/>
    </row>
    <row r="6" spans="2:6" ht="33.75" customHeight="1">
      <c r="B6" s="1" t="s">
        <v>4</v>
      </c>
      <c r="C6" s="18">
        <v>100</v>
      </c>
      <c r="D6" s="8" t="s">
        <v>7</v>
      </c>
      <c r="E6" s="9"/>
      <c r="F6" s="10"/>
    </row>
    <row r="7" spans="2:6" ht="33.75" customHeight="1">
      <c r="B7" s="1" t="s">
        <v>5</v>
      </c>
      <c r="C7" s="18">
        <v>100</v>
      </c>
      <c r="D7" s="8" t="s">
        <v>9</v>
      </c>
      <c r="E7" s="9"/>
      <c r="F7" s="10"/>
    </row>
    <row r="8" spans="2:6" ht="33.75" customHeight="1">
      <c r="B8" s="1" t="s">
        <v>6</v>
      </c>
      <c r="C8" s="18">
        <v>1</v>
      </c>
      <c r="D8" s="8" t="s">
        <v>10</v>
      </c>
      <c r="E8" s="9"/>
      <c r="F8" s="10"/>
    </row>
    <row r="9" spans="2:6" ht="37.5" customHeight="1">
      <c r="B9" s="2" t="s">
        <v>15</v>
      </c>
      <c r="C9" s="3" t="s">
        <v>16</v>
      </c>
      <c r="D9" s="3" t="s">
        <v>17</v>
      </c>
      <c r="E9" s="3" t="s">
        <v>18</v>
      </c>
      <c r="F9" s="3" t="s">
        <v>19</v>
      </c>
    </row>
    <row r="10" spans="2:6" ht="37.5" customHeight="1">
      <c r="B10" s="4">
        <f>IF(C2="put",EXP(-q*T)*(NORMSDIST(a)-1),EXP(-q*T)*NORMSDIST(a))</f>
        <v>0.5555718981175097</v>
      </c>
      <c r="C10" s="4">
        <f>EXP(-q*T)*NORMDIST(a,0,1,0)/P/s/T^0.5</f>
        <v>0.010117331146802749</v>
      </c>
      <c r="D10" s="4">
        <f>EXP(-q*T)*P*NORMDIST(a,0,1,0)*T^0.5</f>
        <v>37.919757138216696</v>
      </c>
      <c r="E10" s="4">
        <f>IF(C2="put",-EXP(-q*T)*P*NORMDIST(a,0,1,0)*s/2/T^0.5+q*EXP(-q*T)*P*NORMSDIST(-a)+Y*K*EXP(-Y*T)*NORMSDIST(-b),-EXP(-q*T)*P*NORMDIST(a,0,1,0)*s/2/T^0.5+q*EXP(-q*T)*P*NORMSDIST(a)-Y*K*EXP(-Y*T)*NORMSDIST(b))</f>
        <v>-6.628750720673841</v>
      </c>
      <c r="F10" s="4">
        <f>IF(C2="put",-K*T*EXP(-Y*T)*NORMSDIST(-b),K*T*EXP(-Y*T)*NORMSDIST(b))</f>
        <v>41.17731731090857</v>
      </c>
    </row>
    <row r="11" spans="2:6" ht="12.75">
      <c r="B11" s="11"/>
      <c r="C11" s="14"/>
      <c r="D11" s="15">
        <f>C3/100</f>
        <v>0.0332</v>
      </c>
      <c r="E11" s="15">
        <f>(LN(P/K)+(Y-q+s^2/2)*T)/s/T^0.5</f>
        <v>0.18739999999999998</v>
      </c>
      <c r="F11" s="14"/>
    </row>
    <row r="12" spans="2:6" ht="12.75">
      <c r="B12" s="11"/>
      <c r="C12" s="14"/>
      <c r="D12" s="15">
        <f>C4/100</f>
        <v>0.0332</v>
      </c>
      <c r="E12" s="15">
        <f>a-s*T^0.5</f>
        <v>-0.18739999999999998</v>
      </c>
      <c r="F12" s="14"/>
    </row>
    <row r="13" spans="2:6" ht="12.75">
      <c r="B13" s="11"/>
      <c r="C13" s="14"/>
      <c r="D13" s="15">
        <f>C5/100</f>
        <v>0.37479999999999997</v>
      </c>
      <c r="E13" s="16">
        <f>EXP(-q*T)*P*NORMSDIST(a)-EXP(-Y*T)*K*NORMSDIST(b)</f>
        <v>14.379872500842396</v>
      </c>
      <c r="F13" s="14"/>
    </row>
    <row r="14" spans="2:6" ht="12.75">
      <c r="B14" s="11"/>
      <c r="C14" s="14"/>
      <c r="D14" s="14"/>
      <c r="E14" s="14"/>
      <c r="F14" s="14"/>
    </row>
  </sheetData>
  <sheetProtection password="D87C" sheet="1" objects="1" scenarios="1"/>
  <mergeCells count="11">
    <mergeCell ref="A1:A65536"/>
    <mergeCell ref="B1:F1"/>
    <mergeCell ref="G1:G65536"/>
    <mergeCell ref="B11:B14"/>
    <mergeCell ref="D4:F4"/>
    <mergeCell ref="D3:F3"/>
    <mergeCell ref="D2:F2"/>
    <mergeCell ref="D8:F8"/>
    <mergeCell ref="D7:F7"/>
    <mergeCell ref="D6:F6"/>
    <mergeCell ref="D5:F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Nagwal,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b22</dc:creator>
  <cp:keywords/>
  <dc:description/>
  <cp:lastModifiedBy>inhellem</cp:lastModifiedBy>
  <dcterms:created xsi:type="dcterms:W3CDTF">2010-05-22T10:56:12Z</dcterms:created>
  <dcterms:modified xsi:type="dcterms:W3CDTF">2010-08-17T12:53:49Z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