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BOP" sheetId="1" r:id="rId1"/>
  </sheets>
  <definedNames>
    <definedName name="a">'BOP'!$C$17</definedName>
    <definedName name="b">'BOP'!$C$18</definedName>
    <definedName name="H">'BOP'!$C$20</definedName>
    <definedName name="K">'BOP'!$C$8</definedName>
    <definedName name="M">'BOP'!$C$9</definedName>
    <definedName name="O">'BOP'!$C$19</definedName>
    <definedName name="P">'BOP'!$C$7</definedName>
    <definedName name="q">'BOP'!$B$18</definedName>
    <definedName name="s">'BOP'!$B$19</definedName>
    <definedName name="T">'BOP'!$C$10</definedName>
    <definedName name="Y">'BOP'!$B$17</definedName>
  </definedNames>
  <calcPr fullCalcOnLoad="1"/>
</workbook>
</file>

<file path=xl/sharedStrings.xml><?xml version="1.0" encoding="utf-8"?>
<sst xmlns="http://schemas.openxmlformats.org/spreadsheetml/2006/main" count="22" uniqueCount="22">
  <si>
    <t>ТИП</t>
  </si>
  <si>
    <t>СТАВКА, %</t>
  </si>
  <si>
    <t>ВОЛАТИЛЬНОСТЬ, %</t>
  </si>
  <si>
    <t>ЦЕНА, $</t>
  </si>
  <si>
    <t>ВРЕМЯ, лет</t>
  </si>
  <si>
    <t>ПРЕМИЯ, $</t>
  </si>
  <si>
    <t>Цена базового актива</t>
  </si>
  <si>
    <t>Введите тип опциона "call" или "put"</t>
  </si>
  <si>
    <t>Цена исполнения опциона (strike)</t>
  </si>
  <si>
    <t>Время до истечения контракта в годах</t>
  </si>
  <si>
    <t>Опционная премия (цена опциона)</t>
  </si>
  <si>
    <t>ОТДАЧА, %</t>
  </si>
  <si>
    <t>Для опциона на акцию/индекс введите ожидаемый дивидендный доход по акции/индексу
Для валютного опциона введите ставку по иностранной валюте
Для обычного ("equity-style") опциона на фьючерсы повторно введите безрисковую ставку
Для маржируемого ("futures-style") опциона на фьючерсы введите "0"</t>
  </si>
  <si>
    <t>Безрисковая % ставка. Обычно LIBOR или AAA облигации
Для маржируемого ("futures-style") опциона на фьючерсы введите "0"</t>
  </si>
  <si>
    <t>Прогнозирумая годовая волатильность</t>
  </si>
  <si>
    <t>СТРАЙК, $</t>
  </si>
  <si>
    <t>ВЫПЛАТА, $</t>
  </si>
  <si>
    <t>ВИД</t>
  </si>
  <si>
    <t>Ведите "con" для cash-or-nothing или "aor" для asset-or-nothing вида бинарного опциона</t>
  </si>
  <si>
    <t>Выплата для cash-or-nothing бинарного опциона при положительном исходе</t>
  </si>
  <si>
    <t>call</t>
  </si>
  <si>
    <t>con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</si>
</sst>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color indexed="48"/>
      <name val="Arial Cyr"/>
      <family val="0"/>
    </font>
    <font>
      <i/>
      <sz val="10"/>
      <name val="Arial Cyr"/>
      <family val="0"/>
    </font>
    <font>
      <b/>
      <sz val="14"/>
      <color indexed="13"/>
      <name val="Arial Cyr"/>
      <family val="0"/>
    </font>
    <font>
      <b/>
      <sz val="14"/>
      <color indexed="9"/>
      <name val="Arial Cyr"/>
      <family val="0"/>
    </font>
    <font>
      <sz val="10"/>
      <color indexed="41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0" fillId="5" borderId="0" xfId="0" applyFill="1" applyAlignment="1">
      <alignment/>
    </xf>
    <xf numFmtId="0" fontId="7" fillId="5" borderId="0" xfId="0" applyFont="1" applyFill="1" applyAlignment="1" applyProtection="1">
      <alignment/>
      <protection hidden="1"/>
    </xf>
    <xf numFmtId="0" fontId="2" fillId="6" borderId="1" xfId="0" applyFont="1" applyFill="1" applyBorder="1" applyAlignment="1" applyProtection="1">
      <alignment horizontal="left" vertical="center" indent="1"/>
      <protection locked="0"/>
    </xf>
    <xf numFmtId="2" fontId="2" fillId="6" borderId="1" xfId="0" applyNumberFormat="1" applyFont="1" applyFill="1" applyBorder="1" applyAlignment="1" applyProtection="1">
      <alignment horizontal="left" vertical="center" indent="1"/>
      <protection locked="0"/>
    </xf>
    <xf numFmtId="0" fontId="0" fillId="5" borderId="0" xfId="0" applyFill="1" applyAlignment="1">
      <alignment/>
    </xf>
    <xf numFmtId="166" fontId="7" fillId="5" borderId="0" xfId="0" applyNumberFormat="1" applyFont="1" applyFill="1" applyAlignment="1" applyProtection="1">
      <alignment/>
      <protection hidden="1"/>
    </xf>
    <xf numFmtId="166" fontId="7" fillId="5" borderId="0" xfId="0" applyNumberFormat="1" applyFont="1" applyFill="1" applyAlignment="1">
      <alignment horizontal="right"/>
    </xf>
    <xf numFmtId="2" fontId="6" fillId="7" borderId="1" xfId="0" applyNumberFormat="1" applyFont="1" applyFill="1" applyBorder="1" applyAlignment="1" applyProtection="1">
      <alignment horizontal="left" vertical="center" indent="1"/>
      <protection hidden="1"/>
    </xf>
    <xf numFmtId="165" fontId="2" fillId="6" borderId="1" xfId="0" applyNumberFormat="1" applyFont="1" applyFill="1" applyBorder="1" applyAlignment="1" applyProtection="1">
      <alignment horizontal="left" vertical="center" indent="1"/>
      <protection locked="0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12</xdr:row>
      <xdr:rowOff>66675</xdr:rowOff>
    </xdr:from>
    <xdr:to>
      <xdr:col>1</xdr:col>
      <xdr:colOff>1790700</xdr:colOff>
      <xdr:row>14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81550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625" style="9" customWidth="1"/>
    <col min="2" max="2" width="34.625" style="5" customWidth="1"/>
    <col min="3" max="3" width="14.125" style="5" customWidth="1"/>
    <col min="4" max="4" width="84.00390625" style="5" customWidth="1"/>
    <col min="5" max="5" width="3.625" style="9" customWidth="1"/>
    <col min="6" max="16384" width="9.125" style="5" customWidth="1"/>
  </cols>
  <sheetData>
    <row r="1" ht="18.75" customHeight="1"/>
    <row r="2" spans="2:4" ht="30" customHeight="1">
      <c r="B2" s="1" t="s">
        <v>0</v>
      </c>
      <c r="C2" s="7" t="s">
        <v>20</v>
      </c>
      <c r="D2" s="2" t="s">
        <v>7</v>
      </c>
    </row>
    <row r="3" spans="2:4" ht="30" customHeight="1">
      <c r="B3" s="1" t="s">
        <v>17</v>
      </c>
      <c r="C3" s="7" t="s">
        <v>21</v>
      </c>
      <c r="D3" s="2" t="s">
        <v>18</v>
      </c>
    </row>
    <row r="4" spans="2:4" ht="37.5" customHeight="1">
      <c r="B4" s="1" t="s">
        <v>1</v>
      </c>
      <c r="C4" s="8">
        <v>0.75</v>
      </c>
      <c r="D4" s="2" t="s">
        <v>13</v>
      </c>
    </row>
    <row r="5" spans="2:4" ht="62.25" customHeight="1">
      <c r="B5" s="1" t="s">
        <v>11</v>
      </c>
      <c r="C5" s="8">
        <v>0</v>
      </c>
      <c r="D5" s="2" t="s">
        <v>12</v>
      </c>
    </row>
    <row r="6" spans="2:4" ht="30" customHeight="1">
      <c r="B6" s="1" t="s">
        <v>2</v>
      </c>
      <c r="C6" s="8">
        <v>16.26</v>
      </c>
      <c r="D6" s="2" t="s">
        <v>14</v>
      </c>
    </row>
    <row r="7" spans="2:4" ht="30" customHeight="1">
      <c r="B7" s="1" t="s">
        <v>3</v>
      </c>
      <c r="C7" s="8">
        <v>5500</v>
      </c>
      <c r="D7" s="3" t="s">
        <v>6</v>
      </c>
    </row>
    <row r="8" spans="2:4" ht="30" customHeight="1">
      <c r="B8" s="1" t="s">
        <v>15</v>
      </c>
      <c r="C8" s="8">
        <v>5524</v>
      </c>
      <c r="D8" s="3" t="s">
        <v>8</v>
      </c>
    </row>
    <row r="9" spans="2:4" ht="30" customHeight="1">
      <c r="B9" s="1" t="s">
        <v>16</v>
      </c>
      <c r="C9" s="8">
        <v>100</v>
      </c>
      <c r="D9" s="3" t="s">
        <v>19</v>
      </c>
    </row>
    <row r="10" spans="2:4" ht="30" customHeight="1">
      <c r="B10" s="1" t="s">
        <v>4</v>
      </c>
      <c r="C10" s="13">
        <v>0.00017</v>
      </c>
      <c r="D10" s="3" t="s">
        <v>9</v>
      </c>
    </row>
    <row r="11" spans="2:4" ht="30" customHeight="1">
      <c r="B11" s="4" t="s">
        <v>5</v>
      </c>
      <c r="C11" s="12">
        <f>IF(C2="put",H-O,O)</f>
        <v>1.997540720608879</v>
      </c>
      <c r="D11" s="3" t="s">
        <v>10</v>
      </c>
    </row>
    <row r="12" ht="12.75">
      <c r="B12" s="14"/>
    </row>
    <row r="13" ht="12.75">
      <c r="B13" s="15"/>
    </row>
    <row r="14" ht="12.75">
      <c r="B14" s="15"/>
    </row>
    <row r="15" ht="12.75">
      <c r="B15" s="15"/>
    </row>
    <row r="17" spans="2:3" ht="12.75">
      <c r="B17" s="6">
        <f>C4/100</f>
        <v>0.0075</v>
      </c>
      <c r="C17" s="10">
        <f>(LN(P/K)+(Y-q+s^2/2)*T)/s/T^0.5</f>
        <v>-2.0521365298261807</v>
      </c>
    </row>
    <row r="18" spans="2:3" ht="12.75">
      <c r="B18" s="6">
        <f>C5/100</f>
        <v>0</v>
      </c>
      <c r="C18" s="10">
        <f>a-s*T^0.5</f>
        <v>-2.0542565744483525</v>
      </c>
    </row>
    <row r="19" spans="2:3" ht="12.75">
      <c r="B19" s="6">
        <f>C6/100</f>
        <v>0.16260000000000002</v>
      </c>
      <c r="C19" s="10">
        <f>IF(C3="aon",EXP(-q*T)*P*NORMSDIST(a),EXP(-Y*T)*M*NORMSDIST(b))</f>
        <v>1.997540720608879</v>
      </c>
    </row>
    <row r="20" ht="12.75">
      <c r="C20" s="11">
        <f>IF(C3="aon",P*EXP(-q*T),M*EXP(-Y*T))</f>
        <v>99.99987250008128</v>
      </c>
    </row>
  </sheetData>
  <sheetProtection password="86B5" sheet="1" objects="1" scenarios="1" formatCells="0"/>
  <mergeCells count="1">
    <mergeCell ref="B12:B1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Nagwal,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</dc:creator>
  <cp:keywords/>
  <dc:description/>
  <cp:lastModifiedBy>inhellem</cp:lastModifiedBy>
  <dcterms:created xsi:type="dcterms:W3CDTF">2010-05-22T10:56:12Z</dcterms:created>
  <dcterms:modified xsi:type="dcterms:W3CDTF">2011-01-19T07:34:35Z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